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OORDENADORIA GERAL DE TRANSPARÊNCIA\PORTAL DE TRANSPARÊNCIA\ATUALIZAÇÕES PORTAL 2023\OBRAS SOMAR\"/>
    </mc:Choice>
  </mc:AlternateContent>
  <bookViews>
    <workbookView xWindow="0" yWindow="0" windowWidth="28800" windowHeight="12330"/>
  </bookViews>
  <sheets>
    <sheet name="SOMAR_DOOI_FEV2023" sheetId="1" r:id="rId1"/>
  </sheets>
  <definedNames>
    <definedName name="_xlnm._FilterDatabase" localSheetId="0" hidden="1">SOMAR_DOOI_FEV2023!$C$3:$O$14</definedName>
    <definedName name="_xlnm.Print_Area" localSheetId="0">SOMAR_DOOI_FEV2023!$A$1:$O$22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M22" i="1" s="1"/>
  <c r="I22" i="1"/>
  <c r="M21" i="1"/>
  <c r="L21" i="1"/>
  <c r="M20" i="1"/>
  <c r="L16" i="1"/>
  <c r="M16" i="1" s="1"/>
  <c r="M15" i="1"/>
  <c r="L14" i="1"/>
  <c r="I14" i="1"/>
  <c r="M14" i="1" s="1"/>
  <c r="L13" i="1"/>
  <c r="M13" i="1" s="1"/>
  <c r="I13" i="1"/>
  <c r="M12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<sst xmlns="http://schemas.openxmlformats.org/spreadsheetml/2006/main" count="182" uniqueCount="151">
  <si>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</si>
  <si>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</si>
  <si>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</si>
  <si>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</si>
  <si>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</si>
  <si>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</si>
  <si>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</si>
  <si>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</si>
  <si>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</si>
  <si>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</si>
  <si>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</si>
  <si>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</si>
  <si>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</si>
  <si>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</si>
  <si>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</si>
  <si>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</si>
  <si>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</si>
  <si>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</si>
  <si>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</si>
  <si>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</si>
  <si>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</si>
  <si>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</si>
  <si>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</si>
  <si>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EXECUÇÃO DE ACABAMENTOS INTERNOS E EXTERNOS.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</si>
  <si>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</si>
  <si>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</si>
  <si>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</si>
  <si>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</si>
  <si>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</si>
  <si>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</si>
  <si>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EXECUÇÃO DE ARMAÇÃO DA COBERTURA; RAMPAS DE ACESSO E ESCADAS.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</si>
  <si>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</si>
  <si>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</si>
  <si>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</si>
  <si>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</si>
  <si>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</si>
  <si>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</si>
  <si>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EXECUÇÃO DA FUNDAÇÃO; CINTAS; VIGAS; ALVENARIA DOS ANEXOS E REVESTIMENTO VESTIÁRIO.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</si>
  <si>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</si>
  <si>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</si>
  <si>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</si>
  <si>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</si>
  <si>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</si>
  <si>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</si>
  <si>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EXECUÇÃO DOS SERVIÇOS DE ASSSENTAMENTO DE TUBOS E CAIXAS RALO.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</si>
  <si>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</si>
  <si>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</si>
  <si>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</si>
  <si>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</si>
  <si>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</si>
  <si>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</si>
  <si>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EXECUÇÃO DOS SERVIÇOS DE DRENAGEM, MEIO FIO E PREPARO DE BASE.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</si>
  <si>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</si>
  <si>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</si>
  <si>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</si>
  <si>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</si>
  <si>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</si>
  <si>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</si>
  <si>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EXECUÇÃO DA CONCRETAGEM DA LAJE DE TRANSIÇÃO.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</si>
  <si>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</si>
  <si>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</si>
  <si>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</si>
  <si>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</si>
  <si>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</si>
  <si>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EXECUÇÃO DE FUNDAÇÃO E CONCRETAGEM DA SEGUNDA ALA.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</si>
  <si>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</si>
  <si>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</si>
  <si>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</si>
  <si>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</si>
  <si>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</si>
  <si>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</si>
  <si>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</si>
  <si>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</si>
  <si>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</si>
  <si>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</si>
  <si>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</si>
  <si>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</si>
  <si>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EXECUÇÃO DO SEGUNDO BLOCO, E ARMAÇÃO.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</si>
  <si>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</si>
  <si>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</si>
  <si>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</si>
  <si>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</si>
  <si>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</si>
  <si>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</si>
  <si>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EXECUÇÃO DE SERVIÇOS DE ILUMINAÇÃO E CALÇADÃO.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</si>
  <si>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</si>
  <si>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</si>
  <si>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</si>
  <si>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</si>
  <si>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</si>
  <si>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EXECUÇÃO DE SERVIÇOS DE ILUMINAÇÃO.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</si>
  <si>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</si>
  <si>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</si>
  <si>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</si>
  <si>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</si>
  <si>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</si>
  <si>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</si>
  <si>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</si>
  <si>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</si>
  <si>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</si>
  <si>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</si>
  <si>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</si>
  <si>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</si>
  <si>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</si>
  <si>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</si>
  <si>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</si>
  <si>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</si>
  <si>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</si>
  <si>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</si>
  <si>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</si>
  <si>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</si>
  <si>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</si>
  <si>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</si>
  <si>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</si>
  <si>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</si>
  <si>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</si>
  <si>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</si>
  <si>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</si>
  <si>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</si>
  <si>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</si>
  <si>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</si>
  <si>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</si>
  <si>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</si>
  <si>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</si>
  <si>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</si>
  <si>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</si>
  <si>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</si>
  <si>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</si>
  <si>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EXECUÇÃO DE FUNDAÇÃO.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</si>
  <si>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</si>
  <si>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</si>
  <si>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</si>
  <si>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</si>
  <si>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</si>
  <si>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</si>
  <si>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</si>
  <si>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</si>
  <si>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</si>
  <si>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</si>
  <si>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</si>
  <si>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</si>
  <si>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</si>
  <si>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</si>
  <si>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</si>
  <si>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</si>
  <si>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</si>
  <si>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</si>
  <si>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</si>
  <si>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</si>
  <si>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</si>
  <si>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CONROLE DE OBRAS EM ANDAMENTO - ATUALIZADA EM FEVEREIRO/2023.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</si>
</sst>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8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4" fontId="4" fillId="0" borderId="13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0" fontId="4" fillId="0" borderId="13" xfId="0" applyNumberFormat="1" applyFont="1" applyBorder="1" applyAlignment="1">
      <alignment horizontal="center" vertical="center"/>
    </xf>
    <xf numFmtId="9" fontId="4" fillId="0" borderId="13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 wrapText="1"/>
    </xf>
    <xf numFmtId="0" fontId="5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4" fontId="4" fillId="0" borderId="18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44" fontId="4" fillId="0" borderId="24" xfId="0" applyNumberFormat="1" applyFont="1" applyBorder="1" applyAlignment="1">
      <alignment horizontal="center" vertical="center" wrapText="1"/>
    </xf>
    <xf numFmtId="9" fontId="4" fillId="0" borderId="2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6" fontId="4" fillId="0" borderId="13" xfId="0" applyNumberFormat="1" applyFont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 vertical="center"/>
    </xf>
    <xf numFmtId="0" fontId="0" fillId="3" borderId="18" xfId="0" applyFill="1" applyBorder="1"/>
    <xf numFmtId="0" fontId="6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7" fillId="3" borderId="18" xfId="0" applyFont="1" applyFill="1" applyBorder="1"/>
    <xf numFmtId="0" fontId="0" fillId="3" borderId="0" xfId="0" applyFill="1"/>
    <xf numFmtId="0" fontId="7" fillId="0" borderId="0" xfId="0" applyFont="1"/>
    <xf numFmtId="0" fontId="0" fillId="0" borderId="13" xfId="0" applyBorder="1"/>
    <xf numFmtId="0" fontId="6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4" fillId="0" borderId="29" xfId="0" applyFont="1" applyBorder="1" applyAlignment="1">
      <alignment horizontal="center" vertical="center" wrapText="1"/>
    </xf>
    <xf numFmtId="14" fontId="4" fillId="0" borderId="30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5" fontId="4" fillId="0" borderId="3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4" fontId="4" fillId="0" borderId="11" xfId="0" applyNumberFormat="1" applyFont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0" fontId="4" fillId="0" borderId="33" xfId="0" applyNumberFormat="1" applyFont="1" applyBorder="1" applyAlignment="1">
      <alignment horizontal="center" vertical="center"/>
    </xf>
    <xf numFmtId="9" fontId="4" fillId="0" borderId="11" xfId="0" applyNumberFormat="1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Normal" xfId="0" builtinId="0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view="pageBreakPreview" zoomScale="80" zoomScaleNormal="80" zoomScaleSheetLayoutView="80" workbookViewId="0">
      <selection sqref="A1:O1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41" customWidth="1"/>
    <col min="10" max="10" width="13.42578125" customWidth="1"/>
    <col min="11" max="11" width="13.85546875" customWidth="1"/>
    <col min="12" max="12" width="20.5703125" style="41" bestFit="1" customWidth="1"/>
    <col min="13" max="13" width="9.5703125" bestFit="1" customWidth="1"/>
    <col min="14" max="14" width="14.85546875" style="41" customWidth="1"/>
    <col min="15" max="15" width="22.5703125" customWidth="1"/>
    <col min="17" max="17" width="13.7109375" bestFit="1" customWidth="1"/>
  </cols>
  <sheetData>
    <row r="1" spans="1:15" ht="30" customHeight="1" thickBot="1" x14ac:dyDescent="0.3">
      <c r="A1" s="64" t="s">
        <v>150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6"/>
    </row>
    <row r="2" spans="1:15" s="3" customFormat="1" ht="20.100000000000001" customHeight="1" thickBot="1" x14ac:dyDescent="0.3">
      <c r="A2" s="67" t="s">
        <v>0</v>
      </c>
      <c r="B2" s="69" t="s">
        <v>1</v>
      </c>
      <c r="C2" s="71" t="s">
        <v>2</v>
      </c>
      <c r="D2" s="69" t="s">
        <v>3</v>
      </c>
      <c r="E2" s="69" t="s">
        <v>4</v>
      </c>
      <c r="F2" s="69" t="s">
        <v>5</v>
      </c>
      <c r="G2" s="69" t="s">
        <v>6</v>
      </c>
      <c r="H2" s="69" t="s">
        <v>7</v>
      </c>
      <c r="I2" s="73" t="s">
        <v>8</v>
      </c>
      <c r="J2" s="75" t="s">
        <v>9</v>
      </c>
      <c r="K2" s="76"/>
      <c r="L2" s="76"/>
      <c r="M2" s="76"/>
      <c r="N2" s="76"/>
      <c r="O2" s="77"/>
    </row>
    <row r="3" spans="1:15" ht="39.950000000000003" customHeight="1" thickBot="1" x14ac:dyDescent="0.3">
      <c r="A3" s="68"/>
      <c r="B3" s="70"/>
      <c r="C3" s="72"/>
      <c r="D3" s="70"/>
      <c r="E3" s="70"/>
      <c r="F3" s="70"/>
      <c r="G3" s="70"/>
      <c r="H3" s="70"/>
      <c r="I3" s="74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5" s="16" customFormat="1" ht="63" x14ac:dyDescent="0.2">
      <c r="A4" s="46" t="s">
        <v>16</v>
      </c>
      <c r="B4" s="6">
        <v>8896924000120</v>
      </c>
      <c r="C4" s="7" t="s">
        <v>17</v>
      </c>
      <c r="D4" s="7" t="s">
        <v>18</v>
      </c>
      <c r="E4" s="8" t="s">
        <v>19</v>
      </c>
      <c r="F4" s="9" t="s">
        <v>20</v>
      </c>
      <c r="G4" s="7" t="s">
        <v>21</v>
      </c>
      <c r="H4" s="10" t="s">
        <v>22</v>
      </c>
      <c r="I4" s="11">
        <v>51273186.509999998</v>
      </c>
      <c r="J4" s="12">
        <v>43301</v>
      </c>
      <c r="K4" s="12">
        <v>45058</v>
      </c>
      <c r="L4" s="11">
        <v>48264407.119999997</v>
      </c>
      <c r="M4" s="13">
        <f t="shared" ref="M4:M10" si="0">L4/I4</f>
        <v>0.94131865805896053</v>
      </c>
      <c r="N4" s="14">
        <v>0.94130000000000003</v>
      </c>
      <c r="O4" s="47" t="s">
        <v>23</v>
      </c>
    </row>
    <row r="5" spans="1:15" s="16" customFormat="1" ht="94.5" x14ac:dyDescent="0.2">
      <c r="A5" s="48" t="s">
        <v>24</v>
      </c>
      <c r="B5" s="6">
        <v>4125492000100</v>
      </c>
      <c r="C5" s="7" t="s">
        <v>25</v>
      </c>
      <c r="D5" s="7" t="s">
        <v>26</v>
      </c>
      <c r="E5" s="8" t="s">
        <v>27</v>
      </c>
      <c r="F5" s="9" t="s">
        <v>20</v>
      </c>
      <c r="G5" s="18" t="s">
        <v>28</v>
      </c>
      <c r="H5" s="19" t="s">
        <v>29</v>
      </c>
      <c r="I5" s="11">
        <v>8247684.4199999999</v>
      </c>
      <c r="J5" s="15">
        <v>44004</v>
      </c>
      <c r="K5" s="20">
        <v>45038</v>
      </c>
      <c r="L5" s="11">
        <v>4318789.43</v>
      </c>
      <c r="M5" s="13">
        <f t="shared" si="0"/>
        <v>0.52363660029562575</v>
      </c>
      <c r="N5" s="21">
        <v>0.52359999999999995</v>
      </c>
      <c r="O5" s="47" t="s">
        <v>30</v>
      </c>
    </row>
    <row r="6" spans="1:15" s="16" customFormat="1" ht="127.5" customHeight="1" x14ac:dyDescent="0.2">
      <c r="A6" s="48" t="s">
        <v>31</v>
      </c>
      <c r="B6" s="6">
        <v>28369352000138</v>
      </c>
      <c r="C6" s="7" t="s">
        <v>32</v>
      </c>
      <c r="D6" s="7" t="s">
        <v>33</v>
      </c>
      <c r="E6" s="8" t="s">
        <v>34</v>
      </c>
      <c r="F6" s="9" t="s">
        <v>20</v>
      </c>
      <c r="G6" s="22" t="s">
        <v>35</v>
      </c>
      <c r="H6" s="19" t="s">
        <v>36</v>
      </c>
      <c r="I6" s="11">
        <v>1281694.3600000001</v>
      </c>
      <c r="J6" s="20">
        <v>44767</v>
      </c>
      <c r="K6" s="20">
        <v>45057</v>
      </c>
      <c r="L6" s="11">
        <v>128868.16</v>
      </c>
      <c r="M6" s="13">
        <f t="shared" si="0"/>
        <v>0.10054515649113099</v>
      </c>
      <c r="N6" s="21">
        <v>0.10050000000000001</v>
      </c>
      <c r="O6" s="47" t="s">
        <v>37</v>
      </c>
    </row>
    <row r="7" spans="1:15" s="16" customFormat="1" ht="96.75" customHeight="1" x14ac:dyDescent="0.2">
      <c r="A7" s="48" t="s">
        <v>38</v>
      </c>
      <c r="B7" s="6">
        <v>47381526000122</v>
      </c>
      <c r="C7" s="7" t="s">
        <v>39</v>
      </c>
      <c r="D7" s="7" t="s">
        <v>40</v>
      </c>
      <c r="E7" s="8" t="s">
        <v>41</v>
      </c>
      <c r="F7" s="9" t="s">
        <v>20</v>
      </c>
      <c r="G7" s="22" t="s">
        <v>42</v>
      </c>
      <c r="H7" s="19" t="s">
        <v>43</v>
      </c>
      <c r="I7" s="23">
        <v>20432567.940000001</v>
      </c>
      <c r="J7" s="15">
        <v>44816</v>
      </c>
      <c r="K7" s="15">
        <v>45181</v>
      </c>
      <c r="L7" s="24">
        <v>1378573.84</v>
      </c>
      <c r="M7" s="13">
        <f t="shared" si="0"/>
        <v>6.7469436247473452E-2</v>
      </c>
      <c r="N7" s="21">
        <v>6.7500000000000004E-2</v>
      </c>
      <c r="O7" s="47" t="s">
        <v>44</v>
      </c>
    </row>
    <row r="8" spans="1:15" s="16" customFormat="1" ht="81.75" customHeight="1" x14ac:dyDescent="0.2">
      <c r="A8" s="48" t="s">
        <v>45</v>
      </c>
      <c r="B8" s="6">
        <v>30183941000179</v>
      </c>
      <c r="C8" s="7" t="s">
        <v>46</v>
      </c>
      <c r="D8" s="7" t="s">
        <v>47</v>
      </c>
      <c r="E8" s="8" t="s">
        <v>48</v>
      </c>
      <c r="F8" s="9" t="s">
        <v>20</v>
      </c>
      <c r="G8" s="22" t="s">
        <v>49</v>
      </c>
      <c r="H8" s="19" t="s">
        <v>50</v>
      </c>
      <c r="I8" s="24">
        <v>33274141.27</v>
      </c>
      <c r="J8" s="15">
        <v>44816</v>
      </c>
      <c r="K8" s="15">
        <v>45164</v>
      </c>
      <c r="L8" s="24">
        <v>2278848.4500000002</v>
      </c>
      <c r="M8" s="13">
        <f t="shared" si="0"/>
        <v>6.8487070229956995E-2</v>
      </c>
      <c r="N8" s="21">
        <v>6.8500000000000005E-2</v>
      </c>
      <c r="O8" s="47" t="s">
        <v>51</v>
      </c>
    </row>
    <row r="9" spans="1:15" s="16" customFormat="1" ht="121.5" customHeight="1" x14ac:dyDescent="0.2">
      <c r="A9" s="48" t="s">
        <v>52</v>
      </c>
      <c r="B9" s="6">
        <v>24121687000181</v>
      </c>
      <c r="C9" s="7" t="s">
        <v>53</v>
      </c>
      <c r="D9" s="7" t="s">
        <v>54</v>
      </c>
      <c r="E9" s="8" t="s">
        <v>55</v>
      </c>
      <c r="F9" s="9" t="s">
        <v>20</v>
      </c>
      <c r="G9" s="22" t="s">
        <v>56</v>
      </c>
      <c r="H9" s="19" t="s">
        <v>57</v>
      </c>
      <c r="I9" s="24">
        <v>1747627.58</v>
      </c>
      <c r="J9" s="15">
        <v>44781</v>
      </c>
      <c r="K9" s="15">
        <v>45132</v>
      </c>
      <c r="L9" s="24">
        <v>1384148.1</v>
      </c>
      <c r="M9" s="13">
        <f t="shared" si="0"/>
        <v>0.79201548192550275</v>
      </c>
      <c r="N9" s="21">
        <v>0.79200000000000004</v>
      </c>
      <c r="O9" s="47" t="s">
        <v>58</v>
      </c>
    </row>
    <row r="10" spans="1:15" s="16" customFormat="1" ht="131.25" customHeight="1" x14ac:dyDescent="0.2">
      <c r="A10" s="48" t="s">
        <v>52</v>
      </c>
      <c r="B10" s="6">
        <v>24121687000181</v>
      </c>
      <c r="C10" s="7" t="s">
        <v>59</v>
      </c>
      <c r="D10" s="7" t="s">
        <v>60</v>
      </c>
      <c r="E10" s="8" t="s">
        <v>61</v>
      </c>
      <c r="F10" s="9" t="s">
        <v>20</v>
      </c>
      <c r="G10" s="22" t="s">
        <v>62</v>
      </c>
      <c r="H10" s="19" t="s">
        <v>63</v>
      </c>
      <c r="I10" s="24">
        <v>2710000</v>
      </c>
      <c r="J10" s="15">
        <v>44781</v>
      </c>
      <c r="K10" s="15">
        <v>45135</v>
      </c>
      <c r="L10" s="24">
        <v>1994005.07</v>
      </c>
      <c r="M10" s="13">
        <f t="shared" si="0"/>
        <v>0.73579522878228787</v>
      </c>
      <c r="N10" s="21">
        <v>0.73580000000000001</v>
      </c>
      <c r="O10" s="47" t="s">
        <v>64</v>
      </c>
    </row>
    <row r="11" spans="1:15" s="16" customFormat="1" ht="108.75" customHeight="1" x14ac:dyDescent="0.2">
      <c r="A11" s="48" t="s">
        <v>52</v>
      </c>
      <c r="B11" s="6">
        <v>24121687000181</v>
      </c>
      <c r="C11" s="7" t="s">
        <v>65</v>
      </c>
      <c r="D11" s="7" t="s">
        <v>66</v>
      </c>
      <c r="E11" s="8" t="s">
        <v>67</v>
      </c>
      <c r="F11" s="9" t="s">
        <v>20</v>
      </c>
      <c r="G11" s="22" t="s">
        <v>68</v>
      </c>
      <c r="H11" s="19" t="s">
        <v>69</v>
      </c>
      <c r="I11" s="24">
        <v>1797565.37</v>
      </c>
      <c r="J11" s="15">
        <v>44900</v>
      </c>
      <c r="K11" s="15">
        <v>45170</v>
      </c>
      <c r="L11" s="62" t="s">
        <v>70</v>
      </c>
      <c r="M11" s="63"/>
      <c r="N11" s="21">
        <v>0</v>
      </c>
      <c r="O11" s="49" t="s">
        <v>71</v>
      </c>
    </row>
    <row r="12" spans="1:15" s="16" customFormat="1" ht="89.25" customHeight="1" x14ac:dyDescent="0.2">
      <c r="A12" s="48" t="s">
        <v>52</v>
      </c>
      <c r="B12" s="6">
        <v>24121687000181</v>
      </c>
      <c r="C12" s="7" t="s">
        <v>72</v>
      </c>
      <c r="D12" s="7" t="s">
        <v>73</v>
      </c>
      <c r="E12" s="8" t="s">
        <v>74</v>
      </c>
      <c r="F12" s="9" t="s">
        <v>20</v>
      </c>
      <c r="G12" s="22" t="s">
        <v>75</v>
      </c>
      <c r="H12" s="25" t="s">
        <v>76</v>
      </c>
      <c r="I12" s="24">
        <v>1724768.8</v>
      </c>
      <c r="J12" s="15">
        <v>44866</v>
      </c>
      <c r="K12" s="15">
        <v>45196</v>
      </c>
      <c r="L12" s="24">
        <v>240053.47</v>
      </c>
      <c r="M12" s="13">
        <f>L12/I12</f>
        <v>0.13918008604979404</v>
      </c>
      <c r="N12" s="21">
        <v>0.13919999999999999</v>
      </c>
      <c r="O12" s="49" t="s">
        <v>77</v>
      </c>
    </row>
    <row r="13" spans="1:15" s="16" customFormat="1" ht="126" x14ac:dyDescent="0.2">
      <c r="A13" s="50" t="s">
        <v>78</v>
      </c>
      <c r="B13" s="6">
        <v>3638457000114</v>
      </c>
      <c r="C13" s="26" t="s">
        <v>79</v>
      </c>
      <c r="D13" s="7" t="s">
        <v>80</v>
      </c>
      <c r="E13" s="27" t="s">
        <v>81</v>
      </c>
      <c r="F13" s="28" t="s">
        <v>20</v>
      </c>
      <c r="G13" s="29" t="s">
        <v>82</v>
      </c>
      <c r="H13" s="25" t="s">
        <v>83</v>
      </c>
      <c r="I13" s="30">
        <f>41665909.51+5006564.14000002</f>
        <v>46672473.650000021</v>
      </c>
      <c r="J13" s="15">
        <v>43237</v>
      </c>
      <c r="K13" s="15">
        <v>45192</v>
      </c>
      <c r="L13" s="30">
        <f>31227869.46+886705.53</f>
        <v>32114574.990000002</v>
      </c>
      <c r="M13" s="13">
        <f>L13/I13</f>
        <v>0.68808384211279072</v>
      </c>
      <c r="N13" s="31">
        <v>0.68810000000000004</v>
      </c>
      <c r="O13" s="49" t="s">
        <v>84</v>
      </c>
    </row>
    <row r="14" spans="1:15" s="16" customFormat="1" ht="115.5" customHeight="1" x14ac:dyDescent="0.2">
      <c r="A14" s="48" t="s">
        <v>78</v>
      </c>
      <c r="B14" s="6">
        <v>3638457000114</v>
      </c>
      <c r="C14" s="17" t="s">
        <v>85</v>
      </c>
      <c r="D14" s="7" t="s">
        <v>86</v>
      </c>
      <c r="E14" s="17" t="s">
        <v>87</v>
      </c>
      <c r="F14" s="17" t="s">
        <v>20</v>
      </c>
      <c r="G14" s="32" t="s">
        <v>88</v>
      </c>
      <c r="H14" s="17" t="s">
        <v>89</v>
      </c>
      <c r="I14" s="24">
        <f>44830064.14+2895853.06999999</f>
        <v>47725917.209999993</v>
      </c>
      <c r="J14" s="15">
        <v>43248</v>
      </c>
      <c r="K14" s="15">
        <v>45070</v>
      </c>
      <c r="L14" s="24">
        <f>38357579.92+515109.67</f>
        <v>38872689.590000004</v>
      </c>
      <c r="M14" s="13">
        <f>L14/I14</f>
        <v>0.81449853376217618</v>
      </c>
      <c r="N14" s="21">
        <v>0.8145</v>
      </c>
      <c r="O14" s="49" t="s">
        <v>90</v>
      </c>
    </row>
    <row r="15" spans="1:15" ht="78.75" x14ac:dyDescent="0.25">
      <c r="A15" s="48" t="s">
        <v>91</v>
      </c>
      <c r="B15" s="6">
        <v>48133842000148</v>
      </c>
      <c r="C15" s="17" t="s">
        <v>92</v>
      </c>
      <c r="D15" s="7" t="s">
        <v>93</v>
      </c>
      <c r="E15" s="17" t="s">
        <v>94</v>
      </c>
      <c r="F15" s="17" t="s">
        <v>20</v>
      </c>
      <c r="G15" s="32" t="s">
        <v>95</v>
      </c>
      <c r="H15" s="17" t="s">
        <v>96</v>
      </c>
      <c r="I15" s="24">
        <v>87983243.099999994</v>
      </c>
      <c r="J15" s="20">
        <v>44851</v>
      </c>
      <c r="K15" s="20">
        <v>45582</v>
      </c>
      <c r="L15" s="24">
        <v>957313.89</v>
      </c>
      <c r="M15" s="13">
        <f>L15/I15</f>
        <v>1.0880638815642839E-2</v>
      </c>
      <c r="N15" s="21">
        <v>1.09E-2</v>
      </c>
      <c r="O15" s="49" t="s">
        <v>97</v>
      </c>
    </row>
    <row r="16" spans="1:15" ht="93" customHeight="1" x14ac:dyDescent="0.25">
      <c r="A16" s="48" t="s">
        <v>98</v>
      </c>
      <c r="B16" s="6">
        <v>33049503000100</v>
      </c>
      <c r="C16" s="17" t="s">
        <v>99</v>
      </c>
      <c r="D16" s="7" t="s">
        <v>100</v>
      </c>
      <c r="E16" s="17" t="s">
        <v>101</v>
      </c>
      <c r="F16" s="17" t="s">
        <v>20</v>
      </c>
      <c r="G16" s="32" t="s">
        <v>102</v>
      </c>
      <c r="H16" s="17" t="s">
        <v>103</v>
      </c>
      <c r="I16" s="24">
        <v>24446845.469999999</v>
      </c>
      <c r="J16" s="15">
        <v>44866</v>
      </c>
      <c r="K16" s="15">
        <v>45212</v>
      </c>
      <c r="L16" s="24">
        <f>127886.92+124608.78</f>
        <v>252495.7</v>
      </c>
      <c r="M16" s="13">
        <f>L16/I16</f>
        <v>1.0328355055454933E-2</v>
      </c>
      <c r="N16" s="21">
        <v>1.03E-2</v>
      </c>
      <c r="O16" s="49" t="s">
        <v>97</v>
      </c>
    </row>
    <row r="17" spans="1:15" ht="89.25" customHeight="1" x14ac:dyDescent="0.25">
      <c r="A17" s="48" t="s">
        <v>104</v>
      </c>
      <c r="B17" s="33">
        <v>615133000172</v>
      </c>
      <c r="C17" s="17" t="s">
        <v>105</v>
      </c>
      <c r="D17" s="7" t="s">
        <v>106</v>
      </c>
      <c r="E17" s="17" t="s">
        <v>107</v>
      </c>
      <c r="F17" s="17" t="s">
        <v>20</v>
      </c>
      <c r="G17" s="32" t="s">
        <v>108</v>
      </c>
      <c r="H17" s="17" t="s">
        <v>109</v>
      </c>
      <c r="I17" s="24">
        <v>4345506</v>
      </c>
      <c r="J17" s="15">
        <v>44935</v>
      </c>
      <c r="K17" s="15">
        <v>45265</v>
      </c>
      <c r="L17" s="62" t="s">
        <v>70</v>
      </c>
      <c r="M17" s="63"/>
      <c r="N17" s="21">
        <v>0</v>
      </c>
      <c r="O17" s="49" t="s">
        <v>71</v>
      </c>
    </row>
    <row r="18" spans="1:15" ht="72.75" customHeight="1" x14ac:dyDescent="0.25">
      <c r="A18" s="48" t="s">
        <v>110</v>
      </c>
      <c r="B18" s="6">
        <v>18341624000138</v>
      </c>
      <c r="C18" s="17" t="s">
        <v>111</v>
      </c>
      <c r="D18" s="7" t="s">
        <v>112</v>
      </c>
      <c r="E18" s="17" t="s">
        <v>113</v>
      </c>
      <c r="F18" s="17" t="s">
        <v>20</v>
      </c>
      <c r="G18" s="32" t="s">
        <v>114</v>
      </c>
      <c r="H18" s="17" t="s">
        <v>115</v>
      </c>
      <c r="I18" s="24">
        <v>1733137.82</v>
      </c>
      <c r="J18" s="15">
        <v>44942</v>
      </c>
      <c r="K18" s="15">
        <v>45268</v>
      </c>
      <c r="L18" s="62" t="s">
        <v>70</v>
      </c>
      <c r="M18" s="63"/>
      <c r="N18" s="21">
        <v>0</v>
      </c>
      <c r="O18" s="49" t="s">
        <v>71</v>
      </c>
    </row>
    <row r="19" spans="1:15" ht="84.75" customHeight="1" x14ac:dyDescent="0.25">
      <c r="A19" s="48" t="s">
        <v>116</v>
      </c>
      <c r="B19" s="6" t="s">
        <v>117</v>
      </c>
      <c r="C19" s="17" t="s">
        <v>118</v>
      </c>
      <c r="D19" s="7" t="s">
        <v>119</v>
      </c>
      <c r="E19" s="17" t="s">
        <v>120</v>
      </c>
      <c r="F19" s="17" t="s">
        <v>20</v>
      </c>
      <c r="G19" s="32" t="s">
        <v>121</v>
      </c>
      <c r="H19" s="17" t="s">
        <v>122</v>
      </c>
      <c r="I19" s="24">
        <v>6407291.1699999999</v>
      </c>
      <c r="J19" s="20">
        <v>44986</v>
      </c>
      <c r="K19" s="20">
        <v>45321</v>
      </c>
      <c r="L19" s="62" t="s">
        <v>70</v>
      </c>
      <c r="M19" s="63"/>
      <c r="N19" s="21">
        <v>0</v>
      </c>
      <c r="O19" s="49" t="s">
        <v>71</v>
      </c>
    </row>
    <row r="20" spans="1:15" ht="63" customHeight="1" x14ac:dyDescent="0.25">
      <c r="A20" s="48" t="s">
        <v>52</v>
      </c>
      <c r="B20" s="6">
        <v>24121687000181</v>
      </c>
      <c r="C20" s="17" t="s">
        <v>123</v>
      </c>
      <c r="D20" s="7" t="s">
        <v>124</v>
      </c>
      <c r="E20" s="17" t="s">
        <v>125</v>
      </c>
      <c r="F20" s="17" t="s">
        <v>20</v>
      </c>
      <c r="G20" s="32" t="s">
        <v>126</v>
      </c>
      <c r="H20" s="61" t="s">
        <v>127</v>
      </c>
      <c r="I20" s="24">
        <v>3534742.06</v>
      </c>
      <c r="J20" s="20">
        <v>44837</v>
      </c>
      <c r="K20" s="20">
        <v>45170</v>
      </c>
      <c r="L20" s="24">
        <v>159297.72</v>
      </c>
      <c r="M20" s="13">
        <f>L20/I20</f>
        <v>4.5066292616553753E-2</v>
      </c>
      <c r="N20" s="21">
        <v>4.5100000000000001E-2</v>
      </c>
      <c r="O20" s="49" t="s">
        <v>128</v>
      </c>
    </row>
    <row r="21" spans="1:15" ht="63" x14ac:dyDescent="0.25">
      <c r="A21" s="48" t="s">
        <v>129</v>
      </c>
      <c r="B21" s="6" t="s">
        <v>130</v>
      </c>
      <c r="C21" s="17" t="s">
        <v>131</v>
      </c>
      <c r="D21" s="7" t="s">
        <v>132</v>
      </c>
      <c r="E21" s="17" t="s">
        <v>133</v>
      </c>
      <c r="F21" s="17" t="s">
        <v>20</v>
      </c>
      <c r="G21" s="17" t="s">
        <v>134</v>
      </c>
      <c r="H21" s="17" t="s">
        <v>135</v>
      </c>
      <c r="I21" s="24">
        <v>24854764.27</v>
      </c>
      <c r="J21" s="34">
        <v>44802</v>
      </c>
      <c r="K21" s="34">
        <v>45189</v>
      </c>
      <c r="L21" s="24">
        <f>654254.82+285686.41</f>
        <v>939941.23</v>
      </c>
      <c r="M21" s="13">
        <f>L21/I21</f>
        <v>3.781734639642189E-2</v>
      </c>
      <c r="N21" s="21">
        <v>3.78E-2</v>
      </c>
      <c r="O21" s="49" t="s">
        <v>97</v>
      </c>
    </row>
    <row r="22" spans="1:15" ht="71.25" customHeight="1" thickBot="1" x14ac:dyDescent="0.3">
      <c r="A22" s="51" t="s">
        <v>136</v>
      </c>
      <c r="B22" s="52" t="s">
        <v>137</v>
      </c>
      <c r="C22" s="53" t="s">
        <v>138</v>
      </c>
      <c r="D22" s="54" t="s">
        <v>139</v>
      </c>
      <c r="E22" s="53" t="s">
        <v>140</v>
      </c>
      <c r="F22" s="53" t="s">
        <v>20</v>
      </c>
      <c r="G22" s="55" t="s">
        <v>141</v>
      </c>
      <c r="H22" s="53" t="s">
        <v>142</v>
      </c>
      <c r="I22" s="56">
        <f>27548321.94+5806783.37</f>
        <v>33355105.310000002</v>
      </c>
      <c r="J22" s="57">
        <v>44236</v>
      </c>
      <c r="K22" s="57">
        <v>45208</v>
      </c>
      <c r="L22" s="56">
        <f>937015.84+4021781.22+804722.51+1471485.09+823141.27+497747.84+150986.75+843092.15+1467861.59</f>
        <v>11017834.26</v>
      </c>
      <c r="M22" s="58">
        <f>L22/I22</f>
        <v>0.33031927669245903</v>
      </c>
      <c r="N22" s="59">
        <v>0.33029999999999998</v>
      </c>
      <c r="O22" s="60" t="s">
        <v>143</v>
      </c>
    </row>
    <row r="23" spans="1:15" ht="267.75" hidden="1" x14ac:dyDescent="0.25">
      <c r="A23" s="42"/>
      <c r="B23" s="42"/>
      <c r="C23" s="43" t="s">
        <v>144</v>
      </c>
      <c r="D23" s="42"/>
      <c r="E23" s="42"/>
      <c r="F23" s="42"/>
      <c r="G23" s="43" t="s">
        <v>145</v>
      </c>
      <c r="H23" s="44" t="s">
        <v>146</v>
      </c>
      <c r="I23" s="45"/>
      <c r="J23" s="42"/>
      <c r="K23" s="42"/>
      <c r="L23" s="45"/>
      <c r="M23" s="42"/>
      <c r="N23" s="45"/>
      <c r="O23" s="42"/>
    </row>
    <row r="24" spans="1:15" s="40" customFormat="1" ht="53.25" hidden="1" customHeight="1" x14ac:dyDescent="0.25">
      <c r="A24" s="35"/>
      <c r="B24" s="35"/>
      <c r="C24" s="36" t="s">
        <v>147</v>
      </c>
      <c r="D24" s="35"/>
      <c r="E24" s="35"/>
      <c r="F24" s="35"/>
      <c r="G24" s="37" t="s">
        <v>148</v>
      </c>
      <c r="H24" s="38" t="s">
        <v>149</v>
      </c>
      <c r="I24" s="39"/>
      <c r="J24" s="35"/>
      <c r="K24" s="35"/>
      <c r="L24" s="39"/>
      <c r="M24" s="35"/>
      <c r="N24" s="39"/>
      <c r="O24" s="35"/>
    </row>
  </sheetData>
  <mergeCells count="15">
    <mergeCell ref="L11:M11"/>
    <mergeCell ref="L17:M17"/>
    <mergeCell ref="L18:M18"/>
    <mergeCell ref="L19:M19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</conditionalFormatting>
  <conditionalFormatting sqref="G23">
    <cfRule type="expression" dxfId="4" priority="2">
      <formula>#REF!="DIVISÃO CPL"</formula>
    </cfRule>
  </conditionalFormatting>
  <conditionalFormatting sqref="G23">
    <cfRule type="expression" dxfId="3" priority="3">
      <formula>#REF!="DIVISÃO DE EDITAIS"</formula>
    </cfRule>
  </conditionalFormatting>
  <conditionalFormatting sqref="G23">
    <cfRule type="expression" dxfId="2" priority="4">
      <formula>#REF!="SETOR DE PROCESSAMENTO"</formula>
    </cfRule>
  </conditionalFormatting>
  <conditionalFormatting sqref="G23">
    <cfRule type="expression" dxfId="1" priority="5">
      <formula>#REF!="DJUR"</formula>
    </cfRule>
  </conditionalFormatting>
  <conditionalFormatting sqref="G23"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50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SOMAR_DOOI_FEV2023</vt:lpstr>
      <vt:lpstr>SOMAR_DOOI_FEV2023!Area_de_impressao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2023-04-20T17:02:03Z</dcterms:modified>
</cp:coreProperties>
</file>