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mm.local\pmm\SOMAR - OBRAS INDIRETAS\MEDIÇÕES\TRANSPARÊNCIA\2023\"/>
    </mc:Choice>
  </mc:AlternateContent>
  <xr:revisionPtr revIDLastSave="0" documentId="13_ncr:1_{5105E281-D9CA-4E81-825B-12F6B04EB184}" xr6:coauthVersionLast="47" xr6:coauthVersionMax="47" xr10:uidLastSave="{00000000-0000-0000-0000-000000000000}"/>
  <bookViews>
    <workbookView xWindow="-25305" yWindow="1425" windowWidth="21600" windowHeight="11385" xr2:uid="{6D5845FA-C02D-4C08-9975-6B83FA8FE9C3}"/>
  </bookViews>
  <sheets>
    <sheet name="SOMAR_DOOI_ABRIL2023" sheetId="1" r:id="rId1"/>
  </sheets>
  <definedNames>
    <definedName name="_xlnm._FilterDatabase" localSheetId="0" hidden="1">SOMAR_DOOI_ABRIL2023!$C$3:$O$14</definedName>
    <definedName name="_xlnm.Print_Area" localSheetId="0">SOMAR_DOOI_ABRIL2023!$A$1:$O$22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N5" i="1"/>
  <c r="N6" i="1"/>
  <c r="N7" i="1"/>
  <c r="N8" i="1"/>
  <c r="N9" i="1"/>
  <c r="N12" i="1"/>
  <c r="N13" i="1"/>
  <c r="N14" i="1"/>
  <c r="N15" i="1"/>
  <c r="N16" i="1"/>
  <c r="N20" i="1"/>
  <c r="N21" i="1"/>
  <c r="N22" i="1"/>
  <c r="N4" i="1"/>
  <c r="L22" i="1"/>
  <c r="I22" i="1"/>
  <c r="M21" i="1"/>
  <c r="M20" i="1"/>
  <c r="M16" i="1"/>
  <c r="M15" i="1"/>
  <c r="I14" i="1"/>
  <c r="I13" i="1"/>
  <c r="M13" i="1" s="1"/>
  <c r="M12" i="1"/>
  <c r="M10" i="1"/>
  <c r="N10" i="1" s="1"/>
  <c r="M9" i="1"/>
  <c r="M8" i="1"/>
  <c r="M7" i="1"/>
  <c r="M6" i="1"/>
  <c r="M5" i="1"/>
  <c r="M4" i="1"/>
  <c r="M22" i="1" l="1"/>
  <c r="M14" i="1"/>
</calcChain>
</file>

<file path=xl/sharedStrings.xml><?xml version="1.0" encoding="utf-8"?>
<sst xmlns="http://schemas.openxmlformats.org/spreadsheetml/2006/main" count="182" uniqueCount="151">
  <si>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</si>
  <si>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</si>
  <si>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</si>
  <si>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</si>
  <si>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</si>
  <si>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</si>
  <si>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</si>
  <si>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</si>
  <si>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</si>
  <si>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</si>
  <si>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</si>
  <si>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</si>
  <si>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</si>
  <si>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</si>
  <si>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</si>
  <si>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</si>
  <si>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HSR</t>
  </si>
  <si>
    <t>538/2018</t>
  </si>
  <si>
    <t>CONCONRRÊNCIA PÚBLICA Nº 17/2018</t>
  </si>
  <si>
    <t>BEATRIZ / JOSÉ ANTÔNIO / FRANCISCO</t>
  </si>
  <si>
    <t>PRÓPRIO</t>
  </si>
  <si>
    <t>4702/2018</t>
  </si>
  <si>
    <t xml:space="preserve">CONSTRUÇÃO DO CAMPUS DE EDUCAÇÃO PÚBLICA TRANSFORMADORA </t>
  </si>
  <si>
    <t>EXECUÇÃO DE ACABAMENTOS INTERNOS E EXTERNOS.</t>
  </si>
  <si>
    <t>UNICOL</t>
  </si>
  <si>
    <t>79/2020</t>
  </si>
  <si>
    <t>CONCONRRÊNCIA PÚBLICA Nº 28/2019</t>
  </si>
  <si>
    <t>ROMARIO / ALEX / ANA CLAUDIA</t>
  </si>
  <si>
    <t>12977/2019</t>
  </si>
  <si>
    <t xml:space="preserve">CONSTRUÇÃO DO COMPLEXO TURISTICO E ECOLOGICO DO MIRANTE DO CAJU </t>
  </si>
  <si>
    <t>PIRES MATOS - CONSTRUÇÕES EIRELI</t>
  </si>
  <si>
    <t>159/2022</t>
  </si>
  <si>
    <t>CONCONRRÊNCIA PÚBLICA Nº 02/22</t>
  </si>
  <si>
    <t>KAREN / ROBERTO / LAIS</t>
  </si>
  <si>
    <t>12874/2021</t>
  </si>
  <si>
    <t>CONSTRUÇÃO DOS ANEXOS (VESTIÁRIOS E DEPÓSITOS DE RESÍDUOS E PARTE CIVIL DA ETE) DO CAMPUS DE EDUCAÇÃO TRANSFORMADORA CEPT</t>
  </si>
  <si>
    <t>CONSORCIO ECONORTE CMSA</t>
  </si>
  <si>
    <t>168/20222</t>
  </si>
  <si>
    <t>CONCONRRÊNCIA PÚBLICA Nº 03/2022</t>
  </si>
  <si>
    <t>LUIZ / PATRICIA / PATRICK</t>
  </si>
  <si>
    <t>11787/2021</t>
  </si>
  <si>
    <t>PROJETO DE URBANIZAÇÃO DE DIVERSOS LOGRADOUROS DE ITAOCAIA VALLEY BACIA 01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</si>
  <si>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</si>
  <si>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</si>
  <si>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</si>
  <si>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</si>
  <si>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</si>
  <si>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</si>
  <si>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MOPREM CONSTRUTORA LTDA.</t>
  </si>
  <si>
    <t>170/2022</t>
  </si>
  <si>
    <t>TOMADA DE PREÇOS Nº 01/2022</t>
  </si>
  <si>
    <t>ILKE / PATRICIA / JHONATHAN</t>
  </si>
  <si>
    <t>2087/2022</t>
  </si>
  <si>
    <t>CONTRATAÇÃO DE EMPRESA PARA CONSTRUÇÃO DE PONTE SOBRE O RIO LUDGERO, NA ESTRADA DO CAXITO, BAIRRO CAXITO, SITUADO NO 1º DISTRITO DO MUNICÍPIO DE MARICÁ</t>
  </si>
  <si>
    <t>174/2022</t>
  </si>
  <si>
    <t>TOMADA DE PREÇOS Nº 02/2022</t>
  </si>
  <si>
    <t>ILKE / PATRICIA / ANDRE</t>
  </si>
  <si>
    <t>2686/2022</t>
  </si>
  <si>
    <t>CONTRATAÇÃO DE EMPRESA ESPECIALIZADA PARA CONSTRUÇÃO DE PONTE SOBRE O RIO ESPRAIADO NA EVENIDA CENTRAL BAIRRO ESPRAIADO SITUADO NO 2º DISTRITO NO MUNICÍPIO DE MARICÁ</t>
  </si>
  <si>
    <t>220/2022</t>
  </si>
  <si>
    <t>TOMADA DE PREÇO Nº 04/2022</t>
  </si>
  <si>
    <t>ILKE / JHONATHAN / GIENAH</t>
  </si>
  <si>
    <t>4404/2022</t>
  </si>
  <si>
    <t>PONTE SOBRE O RIO LUDGERO, NA ESTRADA DO RIO FUNDO, BAIRRO CAXITO, SITUADO NO 1º DISTRITO DO MUNICIPIO DE MARICÁ</t>
  </si>
  <si>
    <t>SEM MOVIMENTAÇÃO FINANCEIRA</t>
  </si>
  <si>
    <t>INÍCIO DA MOBILIZAÇÃO.</t>
  </si>
  <si>
    <t>242/2022</t>
  </si>
  <si>
    <t>TOMADA DE PREÇO Nº 03/2022</t>
  </si>
  <si>
    <t>ILKE / CARLOS / PHILLIPI</t>
  </si>
  <si>
    <t>4059/2022</t>
  </si>
  <si>
    <t>CONSTRUÇÃO DE PONTE SOBRE O RIO LUDGERO, NA AVENIDA ABREU SODRÉ - CENTRO.</t>
  </si>
  <si>
    <t>ÔNIX</t>
  </si>
  <si>
    <t>206/2018</t>
  </si>
  <si>
    <t>CONCONRRÊNCIA PÚBLICA Nº 04/2018</t>
  </si>
  <si>
    <t>GREG / ALDAIR / PHILLIPI</t>
  </si>
  <si>
    <t>26668/2017</t>
  </si>
  <si>
    <t>CONTRATO DE EXECUÇÃO DE OBRAS DE URBANIZAÇÃO DA ORLA DE ITAIPUAÇÚ COM CONSTRUÇÃO DE GUARITAS
DE SALVA VIDAS. TRECHO DA RUA NOSSA SENHORA APARECIDA E RUA 63, INCLUSIVE RUA 37 AV. BEIRA MAR.</t>
  </si>
  <si>
    <t>EXECUÇÃO DE SERVIÇOS DE ILUMINAÇÃO E CALÇADÃO.</t>
  </si>
  <si>
    <t>345/2018</t>
  </si>
  <si>
    <t>CONCONRRÊNCIA PÚBLICA Nº 03/2018</t>
  </si>
  <si>
    <t>PHILLIPI / JHONATHAN / GREG</t>
  </si>
  <si>
    <t>26433/2017</t>
  </si>
  <si>
    <t>CONTRATO PARA EXECUÇÃO DE OBRAS DE URBANIZAÇÃO DA ORLA DE ITAIPUAÇÚ,
COM CONSTRUÇÃO DE GUARITAS DE SALVA VIDAS. TRECHO RUA 63 E RUA 152</t>
  </si>
  <si>
    <t>EXECUÇÃO DE SERVIÇOS DE ILUMINAÇÃO.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</si>
  <si>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</si>
  <si>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</si>
  <si>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</si>
  <si>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</si>
  <si>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</si>
  <si>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</si>
  <si>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EXECUÇÃO DE SERVIÇOS DE DRENAGEM.</t>
  </si>
  <si>
    <t>CONSTRUTORA METROPOLITANA</t>
  </si>
  <si>
    <t>251/2022</t>
  </si>
  <si>
    <t>CONCONRRÊNCIA PÚBLICA Nº 06/2022</t>
  </si>
  <si>
    <t>PATRICK / GIENNAH / ALEX</t>
  </si>
  <si>
    <t>1708/2022</t>
  </si>
  <si>
    <t xml:space="preserve">PAVIMENTAÇÃO, DRENAGEM E URBANIZAÇÃO DE DIVERSOS LOGRADOUROS NO BAIRRO BARROCO EM ITAIPUAÇU 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</si>
  <si>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</si>
  <si>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</si>
  <si>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</si>
  <si>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</si>
  <si>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</si>
  <si>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</si>
  <si>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</si>
  <si>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</si>
  <si>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</si>
  <si>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</si>
  <si>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</si>
  <si>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</si>
  <si>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PREMAG</t>
  </si>
  <si>
    <t>29.152.196/0001-11</t>
  </si>
  <si>
    <t>040/2023</t>
  </si>
  <si>
    <t xml:space="preserve">CONCORRÊNCIA PÚBLICA Nº 05/2022 </t>
  </si>
  <si>
    <t>BEATRIZ / PATRICIA / ANDERSON / MIGUEL</t>
  </si>
  <si>
    <t>5489/2021</t>
  </si>
  <si>
    <t>CONSTRUÇÃO DE PASSARELA SOBRE A RJ106, ALTURA DO KM 23, EM FRENTE AO HOSPITAL DR. ERNESTO CHEGUEVARA</t>
  </si>
  <si>
    <t>221/2022</t>
  </si>
  <si>
    <t>CONCONRRÊNCIA PÚBLICA Nº 07/2022</t>
  </si>
  <si>
    <t>FRANCYNARA / BEATRIZ / GABRIEL</t>
  </si>
  <si>
    <t>1507/2022</t>
  </si>
  <si>
    <t>CONSTRUÇÃO DE PASSARELA DO PARQUE NANCY SOBRE A RJ-106 NO KM 25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</si>
  <si>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</si>
  <si>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</si>
  <si>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</si>
  <si>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</si>
  <si>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</si>
  <si>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</si>
  <si>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</si>
  <si>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</si>
  <si>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</si>
  <si>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</si>
  <si>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</si>
  <si>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</si>
  <si>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</si>
  <si>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</si>
  <si>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EXECUÇÃO DE RAMPAS E QUEBRA MAR.</t>
  </si>
  <si>
    <t>231/2020</t>
  </si>
  <si>
    <t>2538/2020</t>
  </si>
  <si>
    <t>CONTRATAÇÃO DE EMPRESA ESPECIALIZADA NOS SERVIÇOS DE ARQUITETURA E ENGENHARIA PARA ELABORAÇÃO DE PROJETO BÁSICO, PROJETO LEGAL E PROJETO EXECUTIVO, INCLUINDO TODOS OS SEUS ELEMENTOS E APROVAÇÕES LEGAIS, ORÇAMENTOS, ESTIMATIVA DE CUSTO, MEMÓRIAS DE CÁLCULOS, CRONOGRAMA DE OBRAS E ESPECIFICAÇÕES, E ASSESSORIA TÉCNICA A FISCALIZAÇÃO DE OBRAS DA SOMAR – PARA A CONSTRUÇÃO DO COMPLEXO VETERINÁRIO DE MARICÁ</t>
  </si>
  <si>
    <t>167/2022</t>
  </si>
  <si>
    <t>12254/2021</t>
  </si>
  <si>
    <t>PROGRAMA DE DRENAGEM E MANEJO DE ÁGUAS PLUVIAIS</t>
  </si>
  <si>
    <t>PROJETOS EXECUTIVOS.</t>
  </si>
  <si>
    <t>CONROLE DE OBRAS EM ANDAMENTO - ATUALIZADA EM ABRIL/2023.</t>
  </si>
  <si>
    <t>EXECUÇÃO DAS INSTALAÇÕES E EMBOÇO.</t>
  </si>
  <si>
    <t>EXECUÇÃO DOS SERVIÇOS DE DRENAGEM.</t>
  </si>
  <si>
    <t>EXECUÇÃO DOS ACESSOS.</t>
  </si>
  <si>
    <t>EXECUÇÃO DOS ACESSOS, SINALIZAÇÃO E ILUMINAÇÃO.</t>
  </si>
  <si>
    <t>EXECUÇÃO DAS LAJES E ACESSOS.</t>
  </si>
  <si>
    <t>EXECUÇÃO DE INFRAESTRUTURA.</t>
  </si>
  <si>
    <t>EXECUÇÃO DE ESTRUTURA.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</si>
</sst>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10" x14ac:knownFonts="1">
    <font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3" borderId="18" xfId="0" applyFill="1" applyBorder="1"/>
    <xf numFmtId="0" fontId="5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/>
    <xf numFmtId="0" fontId="0" fillId="3" borderId="0" xfId="0" applyFill="1"/>
    <xf numFmtId="0" fontId="6" fillId="0" borderId="0" xfId="0" applyFont="1"/>
    <xf numFmtId="0" fontId="0" fillId="0" borderId="13" xfId="0" applyBorder="1"/>
    <xf numFmtId="0" fontId="5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7" fillId="0" borderId="29" xfId="0" applyFont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4" fontId="7" fillId="0" borderId="13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10" fontId="7" fillId="0" borderId="13" xfId="0" applyNumberFormat="1" applyFont="1" applyBorder="1" applyAlignment="1">
      <alignment horizontal="center" vertical="center"/>
    </xf>
    <xf numFmtId="0" fontId="8" fillId="0" borderId="0" xfId="0" applyFont="1"/>
    <xf numFmtId="0" fontId="7" fillId="0" borderId="3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4" fontId="7" fillId="0" borderId="18" xfId="0" applyNumberFormat="1" applyFont="1" applyBorder="1" applyAlignment="1">
      <alignment horizontal="center" vertical="center"/>
    </xf>
    <xf numFmtId="44" fontId="7" fillId="0" borderId="18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44" fontId="7" fillId="0" borderId="24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9" fillId="0" borderId="0" xfId="0" applyFont="1"/>
    <xf numFmtId="166" fontId="7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2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65" fontId="7" fillId="0" borderId="33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44" fontId="7" fillId="0" borderId="11" xfId="0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/>
    </xf>
    <xf numFmtId="10" fontId="7" fillId="0" borderId="33" xfId="0" applyNumberFormat="1" applyFont="1" applyBorder="1" applyAlignment="1">
      <alignment horizontal="center" vertical="center"/>
    </xf>
    <xf numFmtId="44" fontId="8" fillId="0" borderId="0" xfId="0" applyNumberFormat="1" applyFont="1"/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0" fontId="7" fillId="0" borderId="13" xfId="0" applyNumberFormat="1" applyFont="1" applyFill="1" applyBorder="1" applyAlignment="1">
      <alignment horizontal="center" vertical="center"/>
    </xf>
    <xf numFmtId="14" fontId="7" fillId="0" borderId="30" xfId="0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2E27A-03CD-4A1B-9BFA-296204AB17F5}">
  <dimension ref="A1:Q24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I6" sqref="I6"/>
    </sheetView>
  </sheetViews>
  <sheetFormatPr defaultRowHeight="15" x14ac:dyDescent="0.25"/>
  <cols>
    <col min="1" max="1" width="21" bestFit="1" customWidth="1"/>
    <col min="2" max="2" width="20.28515625" bestFit="1" customWidth="1"/>
    <col min="3" max="3" width="18.7109375" customWidth="1"/>
    <col min="4" max="4" width="20.42578125" customWidth="1"/>
    <col min="5" max="5" width="19.140625" customWidth="1"/>
    <col min="6" max="6" width="11.85546875" bestFit="1" customWidth="1"/>
    <col min="7" max="7" width="13.42578125" bestFit="1" customWidth="1"/>
    <col min="8" max="8" width="38.140625" bestFit="1" customWidth="1"/>
    <col min="9" max="9" width="21.85546875" style="12" customWidth="1"/>
    <col min="10" max="10" width="13.42578125" customWidth="1"/>
    <col min="11" max="11" width="13.85546875" customWidth="1"/>
    <col min="12" max="12" width="20.5703125" style="12" bestFit="1" customWidth="1"/>
    <col min="13" max="13" width="9.5703125" bestFit="1" customWidth="1"/>
    <col min="14" max="14" width="14.85546875" style="12" customWidth="1"/>
    <col min="15" max="15" width="22.5703125" customWidth="1"/>
    <col min="17" max="17" width="20.5703125" bestFit="1" customWidth="1"/>
  </cols>
  <sheetData>
    <row r="1" spans="1:17" ht="30" customHeight="1" thickBot="1" x14ac:dyDescent="0.3">
      <c r="A1" s="59" t="s">
        <v>143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</row>
    <row r="2" spans="1:17" s="3" customFormat="1" ht="20.100000000000001" customHeight="1" thickBot="1" x14ac:dyDescent="0.3">
      <c r="A2" s="62" t="s">
        <v>0</v>
      </c>
      <c r="B2" s="64" t="s">
        <v>1</v>
      </c>
      <c r="C2" s="66" t="s">
        <v>2</v>
      </c>
      <c r="D2" s="64" t="s">
        <v>3</v>
      </c>
      <c r="E2" s="64" t="s">
        <v>4</v>
      </c>
      <c r="F2" s="64" t="s">
        <v>5</v>
      </c>
      <c r="G2" s="64" t="s">
        <v>6</v>
      </c>
      <c r="H2" s="64" t="s">
        <v>7</v>
      </c>
      <c r="I2" s="68" t="s">
        <v>8</v>
      </c>
      <c r="J2" s="70" t="s">
        <v>9</v>
      </c>
      <c r="K2" s="71"/>
      <c r="L2" s="71"/>
      <c r="M2" s="71"/>
      <c r="N2" s="71"/>
      <c r="O2" s="72"/>
    </row>
    <row r="3" spans="1:17" ht="39.950000000000003" customHeight="1" thickBot="1" x14ac:dyDescent="0.3">
      <c r="A3" s="63"/>
      <c r="B3" s="65"/>
      <c r="C3" s="67"/>
      <c r="D3" s="65"/>
      <c r="E3" s="65"/>
      <c r="F3" s="65"/>
      <c r="G3" s="65"/>
      <c r="H3" s="65"/>
      <c r="I3" s="69"/>
      <c r="J3" s="4" t="s">
        <v>10</v>
      </c>
      <c r="K3" s="1" t="s">
        <v>11</v>
      </c>
      <c r="L3" s="1" t="s">
        <v>12</v>
      </c>
      <c r="M3" s="1" t="s">
        <v>13</v>
      </c>
      <c r="N3" s="5" t="s">
        <v>14</v>
      </c>
      <c r="O3" s="2" t="s">
        <v>15</v>
      </c>
    </row>
    <row r="4" spans="1:17" s="26" customFormat="1" ht="63" x14ac:dyDescent="0.2">
      <c r="A4" s="17" t="s">
        <v>16</v>
      </c>
      <c r="B4" s="18">
        <v>8896924000120</v>
      </c>
      <c r="C4" s="19" t="s">
        <v>17</v>
      </c>
      <c r="D4" s="19" t="s">
        <v>18</v>
      </c>
      <c r="E4" s="20" t="s">
        <v>19</v>
      </c>
      <c r="F4" s="21" t="s">
        <v>20</v>
      </c>
      <c r="G4" s="19" t="s">
        <v>21</v>
      </c>
      <c r="H4" s="22" t="s">
        <v>22</v>
      </c>
      <c r="I4" s="23">
        <v>51273186.509999998</v>
      </c>
      <c r="J4" s="24">
        <v>43301</v>
      </c>
      <c r="K4" s="24">
        <v>45058</v>
      </c>
      <c r="L4" s="23">
        <v>49238743.160000004</v>
      </c>
      <c r="M4" s="25">
        <f t="shared" ref="M4:M10" si="0">L4/I4</f>
        <v>0.96032149572753378</v>
      </c>
      <c r="N4" s="73">
        <f>M4+2%</f>
        <v>0.9803214957275338</v>
      </c>
      <c r="O4" s="74" t="s">
        <v>23</v>
      </c>
    </row>
    <row r="5" spans="1:17" s="26" customFormat="1" ht="47.25" x14ac:dyDescent="0.2">
      <c r="A5" s="27" t="s">
        <v>24</v>
      </c>
      <c r="B5" s="18">
        <v>4125492000100</v>
      </c>
      <c r="C5" s="19" t="s">
        <v>25</v>
      </c>
      <c r="D5" s="19" t="s">
        <v>26</v>
      </c>
      <c r="E5" s="20" t="s">
        <v>27</v>
      </c>
      <c r="F5" s="21" t="s">
        <v>20</v>
      </c>
      <c r="G5" s="28" t="s">
        <v>28</v>
      </c>
      <c r="H5" s="29" t="s">
        <v>29</v>
      </c>
      <c r="I5" s="23">
        <v>8247684.4199999999</v>
      </c>
      <c r="J5" s="30">
        <v>44004</v>
      </c>
      <c r="K5" s="31">
        <v>45038</v>
      </c>
      <c r="L5" s="23">
        <v>5746226.5899999999</v>
      </c>
      <c r="M5" s="25">
        <f t="shared" si="0"/>
        <v>0.69670786336900115</v>
      </c>
      <c r="N5" s="73">
        <f t="shared" ref="N5:N22" si="1">M5+2%</f>
        <v>0.71670786336900116</v>
      </c>
      <c r="O5" s="74" t="s">
        <v>150</v>
      </c>
    </row>
    <row r="6" spans="1:17" s="26" customFormat="1" ht="127.5" customHeight="1" x14ac:dyDescent="0.2">
      <c r="A6" s="27" t="s">
        <v>30</v>
      </c>
      <c r="B6" s="18">
        <v>28369352000138</v>
      </c>
      <c r="C6" s="19" t="s">
        <v>31</v>
      </c>
      <c r="D6" s="19" t="s">
        <v>32</v>
      </c>
      <c r="E6" s="20" t="s">
        <v>33</v>
      </c>
      <c r="F6" s="21" t="s">
        <v>20</v>
      </c>
      <c r="G6" s="32" t="s">
        <v>34</v>
      </c>
      <c r="H6" s="29" t="s">
        <v>35</v>
      </c>
      <c r="I6" s="23">
        <v>1281694.3600000001</v>
      </c>
      <c r="J6" s="31">
        <v>44767</v>
      </c>
      <c r="K6" s="31">
        <v>45057</v>
      </c>
      <c r="L6" s="23">
        <v>290043.51</v>
      </c>
      <c r="M6" s="25">
        <f t="shared" si="0"/>
        <v>0.22629693868669282</v>
      </c>
      <c r="N6" s="73">
        <f t="shared" si="1"/>
        <v>0.24629693868669281</v>
      </c>
      <c r="O6" s="74" t="s">
        <v>144</v>
      </c>
    </row>
    <row r="7" spans="1:17" s="26" customFormat="1" ht="96.75" customHeight="1" x14ac:dyDescent="0.2">
      <c r="A7" s="27" t="s">
        <v>36</v>
      </c>
      <c r="B7" s="18">
        <v>47381526000122</v>
      </c>
      <c r="C7" s="19" t="s">
        <v>37</v>
      </c>
      <c r="D7" s="19" t="s">
        <v>38</v>
      </c>
      <c r="E7" s="20" t="s">
        <v>39</v>
      </c>
      <c r="F7" s="21" t="s">
        <v>20</v>
      </c>
      <c r="G7" s="32" t="s">
        <v>40</v>
      </c>
      <c r="H7" s="29" t="s">
        <v>41</v>
      </c>
      <c r="I7" s="33">
        <v>20432567.940000001</v>
      </c>
      <c r="J7" s="30">
        <v>44816</v>
      </c>
      <c r="K7" s="30">
        <v>45181</v>
      </c>
      <c r="L7" s="34">
        <v>1838693.26</v>
      </c>
      <c r="M7" s="25">
        <f t="shared" si="0"/>
        <v>8.9988359045192035E-2</v>
      </c>
      <c r="N7" s="73">
        <f t="shared" si="1"/>
        <v>0.10998835904519204</v>
      </c>
      <c r="O7" s="74" t="s">
        <v>145</v>
      </c>
    </row>
    <row r="8" spans="1:17" s="26" customFormat="1" ht="81.75" customHeight="1" x14ac:dyDescent="0.2">
      <c r="A8" s="27" t="s">
        <v>42</v>
      </c>
      <c r="B8" s="18">
        <v>30183941000179</v>
      </c>
      <c r="C8" s="19" t="s">
        <v>43</v>
      </c>
      <c r="D8" s="19" t="s">
        <v>44</v>
      </c>
      <c r="E8" s="20" t="s">
        <v>45</v>
      </c>
      <c r="F8" s="21" t="s">
        <v>20</v>
      </c>
      <c r="G8" s="32" t="s">
        <v>46</v>
      </c>
      <c r="H8" s="29" t="s">
        <v>47</v>
      </c>
      <c r="I8" s="34">
        <v>33274141.27</v>
      </c>
      <c r="J8" s="30">
        <v>44816</v>
      </c>
      <c r="K8" s="30">
        <v>45164</v>
      </c>
      <c r="L8" s="34">
        <v>5070020.3500000006</v>
      </c>
      <c r="M8" s="25">
        <f t="shared" si="0"/>
        <v>0.15237118544577247</v>
      </c>
      <c r="N8" s="73">
        <f t="shared" si="1"/>
        <v>0.17237118544577246</v>
      </c>
      <c r="O8" s="74" t="s">
        <v>145</v>
      </c>
    </row>
    <row r="9" spans="1:17" s="26" customFormat="1" ht="121.5" customHeight="1" x14ac:dyDescent="0.2">
      <c r="A9" s="27" t="s">
        <v>48</v>
      </c>
      <c r="B9" s="18">
        <v>24121687000181</v>
      </c>
      <c r="C9" s="19" t="s">
        <v>49</v>
      </c>
      <c r="D9" s="19" t="s">
        <v>50</v>
      </c>
      <c r="E9" s="20" t="s">
        <v>51</v>
      </c>
      <c r="F9" s="21" t="s">
        <v>20</v>
      </c>
      <c r="G9" s="32" t="s">
        <v>52</v>
      </c>
      <c r="H9" s="29" t="s">
        <v>53</v>
      </c>
      <c r="I9" s="34">
        <v>1747627.58</v>
      </c>
      <c r="J9" s="30">
        <v>44781</v>
      </c>
      <c r="K9" s="30">
        <v>45132</v>
      </c>
      <c r="L9" s="34">
        <v>1651060.79</v>
      </c>
      <c r="M9" s="25">
        <f t="shared" si="0"/>
        <v>0.94474406841301961</v>
      </c>
      <c r="N9" s="73">
        <f t="shared" si="1"/>
        <v>0.96474406841301963</v>
      </c>
      <c r="O9" s="74" t="s">
        <v>147</v>
      </c>
    </row>
    <row r="10" spans="1:17" s="26" customFormat="1" ht="131.25" customHeight="1" x14ac:dyDescent="0.2">
      <c r="A10" s="27" t="s">
        <v>48</v>
      </c>
      <c r="B10" s="18">
        <v>24121687000181</v>
      </c>
      <c r="C10" s="19" t="s">
        <v>54</v>
      </c>
      <c r="D10" s="19" t="s">
        <v>55</v>
      </c>
      <c r="E10" s="20" t="s">
        <v>56</v>
      </c>
      <c r="F10" s="21" t="s">
        <v>20</v>
      </c>
      <c r="G10" s="32" t="s">
        <v>57</v>
      </c>
      <c r="H10" s="29" t="s">
        <v>58</v>
      </c>
      <c r="I10" s="34">
        <f>2710000+488939.639999999</f>
        <v>3198939.6399999992</v>
      </c>
      <c r="J10" s="30">
        <v>44781</v>
      </c>
      <c r="K10" s="30">
        <v>45135</v>
      </c>
      <c r="L10" s="34">
        <v>2549430.33</v>
      </c>
      <c r="M10" s="25">
        <f t="shared" si="0"/>
        <v>0.7969610611346204</v>
      </c>
      <c r="N10" s="73">
        <f t="shared" si="1"/>
        <v>0.81696106113462041</v>
      </c>
      <c r="O10" s="74" t="s">
        <v>146</v>
      </c>
    </row>
    <row r="11" spans="1:17" s="26" customFormat="1" ht="108.75" customHeight="1" x14ac:dyDescent="0.2">
      <c r="A11" s="27" t="s">
        <v>48</v>
      </c>
      <c r="B11" s="18">
        <v>24121687000181</v>
      </c>
      <c r="C11" s="19" t="s">
        <v>59</v>
      </c>
      <c r="D11" s="19" t="s">
        <v>60</v>
      </c>
      <c r="E11" s="20" t="s">
        <v>61</v>
      </c>
      <c r="F11" s="21" t="s">
        <v>20</v>
      </c>
      <c r="G11" s="32" t="s">
        <v>62</v>
      </c>
      <c r="H11" s="29" t="s">
        <v>63</v>
      </c>
      <c r="I11" s="34">
        <v>1797565.37</v>
      </c>
      <c r="J11" s="30">
        <v>44900</v>
      </c>
      <c r="K11" s="30">
        <v>45170</v>
      </c>
      <c r="L11" s="57" t="s">
        <v>64</v>
      </c>
      <c r="M11" s="58"/>
      <c r="N11" s="73">
        <v>0</v>
      </c>
      <c r="O11" s="75" t="s">
        <v>65</v>
      </c>
    </row>
    <row r="12" spans="1:17" s="26" customFormat="1" ht="89.25" customHeight="1" x14ac:dyDescent="0.2">
      <c r="A12" s="27" t="s">
        <v>48</v>
      </c>
      <c r="B12" s="18">
        <v>24121687000181</v>
      </c>
      <c r="C12" s="19" t="s">
        <v>66</v>
      </c>
      <c r="D12" s="19" t="s">
        <v>67</v>
      </c>
      <c r="E12" s="20" t="s">
        <v>68</v>
      </c>
      <c r="F12" s="21" t="s">
        <v>20</v>
      </c>
      <c r="G12" s="32" t="s">
        <v>69</v>
      </c>
      <c r="H12" s="35" t="s">
        <v>70</v>
      </c>
      <c r="I12" s="34">
        <v>1724768.8</v>
      </c>
      <c r="J12" s="30">
        <v>44866</v>
      </c>
      <c r="K12" s="30">
        <v>45196</v>
      </c>
      <c r="L12" s="34">
        <v>1127693.3800000001</v>
      </c>
      <c r="M12" s="25">
        <f>L12/I12</f>
        <v>0.65382292397682529</v>
      </c>
      <c r="N12" s="73">
        <f t="shared" si="1"/>
        <v>0.67382292397682531</v>
      </c>
      <c r="O12" s="75" t="s">
        <v>148</v>
      </c>
    </row>
    <row r="13" spans="1:17" s="26" customFormat="1" ht="126" x14ac:dyDescent="0.2">
      <c r="A13" s="36" t="s">
        <v>71</v>
      </c>
      <c r="B13" s="18">
        <v>3638457000114</v>
      </c>
      <c r="C13" s="37" t="s">
        <v>72</v>
      </c>
      <c r="D13" s="19" t="s">
        <v>73</v>
      </c>
      <c r="E13" s="38" t="s">
        <v>74</v>
      </c>
      <c r="F13" s="39" t="s">
        <v>20</v>
      </c>
      <c r="G13" s="40" t="s">
        <v>75</v>
      </c>
      <c r="H13" s="35" t="s">
        <v>76</v>
      </c>
      <c r="I13" s="41">
        <f>41665909.51+5006564.14000002</f>
        <v>46672473.650000021</v>
      </c>
      <c r="J13" s="30">
        <v>43237</v>
      </c>
      <c r="K13" s="30">
        <v>45192</v>
      </c>
      <c r="L13" s="41">
        <v>35882754.859999999</v>
      </c>
      <c r="M13" s="25">
        <f>L13/I13</f>
        <v>0.7688205071170463</v>
      </c>
      <c r="N13" s="73">
        <f t="shared" si="1"/>
        <v>0.78882050711704632</v>
      </c>
      <c r="O13" s="75" t="s">
        <v>77</v>
      </c>
      <c r="Q13" s="56"/>
    </row>
    <row r="14" spans="1:17" s="26" customFormat="1" ht="115.5" customHeight="1" x14ac:dyDescent="0.2">
      <c r="A14" s="27" t="s">
        <v>71</v>
      </c>
      <c r="B14" s="18">
        <v>3638457000114</v>
      </c>
      <c r="C14" s="42" t="s">
        <v>78</v>
      </c>
      <c r="D14" s="19" t="s">
        <v>79</v>
      </c>
      <c r="E14" s="42" t="s">
        <v>80</v>
      </c>
      <c r="F14" s="42" t="s">
        <v>20</v>
      </c>
      <c r="G14" s="43" t="s">
        <v>81</v>
      </c>
      <c r="H14" s="42" t="s">
        <v>82</v>
      </c>
      <c r="I14" s="34">
        <f>44830064.14+2895853.06999999</f>
        <v>47725917.209999993</v>
      </c>
      <c r="J14" s="30">
        <v>43248</v>
      </c>
      <c r="K14" s="30">
        <v>45070</v>
      </c>
      <c r="L14" s="34">
        <v>39198220.610000007</v>
      </c>
      <c r="M14" s="25">
        <f>L14/I14</f>
        <v>0.82131937742595795</v>
      </c>
      <c r="N14" s="73">
        <f t="shared" si="1"/>
        <v>0.84131937742595797</v>
      </c>
      <c r="O14" s="75" t="s">
        <v>83</v>
      </c>
    </row>
    <row r="15" spans="1:17" s="44" customFormat="1" ht="78.75" x14ac:dyDescent="0.25">
      <c r="A15" s="27" t="s">
        <v>84</v>
      </c>
      <c r="B15" s="18">
        <v>48133842000148</v>
      </c>
      <c r="C15" s="42" t="s">
        <v>85</v>
      </c>
      <c r="D15" s="19" t="s">
        <v>86</v>
      </c>
      <c r="E15" s="42" t="s">
        <v>87</v>
      </c>
      <c r="F15" s="42" t="s">
        <v>20</v>
      </c>
      <c r="G15" s="43" t="s">
        <v>88</v>
      </c>
      <c r="H15" s="42" t="s">
        <v>89</v>
      </c>
      <c r="I15" s="34">
        <v>87983243.099999994</v>
      </c>
      <c r="J15" s="31">
        <v>44851</v>
      </c>
      <c r="K15" s="31">
        <v>45582</v>
      </c>
      <c r="L15" s="34">
        <v>3753557.42</v>
      </c>
      <c r="M15" s="25">
        <f>L15/I15</f>
        <v>4.2662185295145143E-2</v>
      </c>
      <c r="N15" s="73">
        <f t="shared" si="1"/>
        <v>6.266218529514514E-2</v>
      </c>
      <c r="O15" s="75" t="s">
        <v>90</v>
      </c>
    </row>
    <row r="16" spans="1:17" s="44" customFormat="1" ht="93" customHeight="1" x14ac:dyDescent="0.25">
      <c r="A16" s="27" t="s">
        <v>91</v>
      </c>
      <c r="B16" s="18">
        <v>33049503000100</v>
      </c>
      <c r="C16" s="42" t="s">
        <v>92</v>
      </c>
      <c r="D16" s="19" t="s">
        <v>93</v>
      </c>
      <c r="E16" s="42" t="s">
        <v>94</v>
      </c>
      <c r="F16" s="42" t="s">
        <v>20</v>
      </c>
      <c r="G16" s="43" t="s">
        <v>95</v>
      </c>
      <c r="H16" s="42" t="s">
        <v>96</v>
      </c>
      <c r="I16" s="34">
        <v>24446845.469999999</v>
      </c>
      <c r="J16" s="30">
        <v>44866</v>
      </c>
      <c r="K16" s="30">
        <v>45212</v>
      </c>
      <c r="L16" s="34">
        <v>3970788.1500000004</v>
      </c>
      <c r="M16" s="25">
        <f>L16/I16</f>
        <v>0.162425379375542</v>
      </c>
      <c r="N16" s="73">
        <f t="shared" si="1"/>
        <v>0.18242537937554199</v>
      </c>
      <c r="O16" s="75" t="s">
        <v>90</v>
      </c>
    </row>
    <row r="17" spans="1:15" s="44" customFormat="1" ht="89.25" customHeight="1" x14ac:dyDescent="0.25">
      <c r="A17" s="27" t="s">
        <v>97</v>
      </c>
      <c r="B17" s="45">
        <v>615133000172</v>
      </c>
      <c r="C17" s="42" t="s">
        <v>98</v>
      </c>
      <c r="D17" s="19" t="s">
        <v>99</v>
      </c>
      <c r="E17" s="42" t="s">
        <v>100</v>
      </c>
      <c r="F17" s="42" t="s">
        <v>20</v>
      </c>
      <c r="G17" s="43" t="s">
        <v>101</v>
      </c>
      <c r="H17" s="42" t="s">
        <v>102</v>
      </c>
      <c r="I17" s="34">
        <v>4345506</v>
      </c>
      <c r="J17" s="30">
        <v>44935</v>
      </c>
      <c r="K17" s="30">
        <v>45265</v>
      </c>
      <c r="L17" s="57" t="s">
        <v>64</v>
      </c>
      <c r="M17" s="58"/>
      <c r="N17" s="73">
        <v>0</v>
      </c>
      <c r="O17" s="75" t="s">
        <v>142</v>
      </c>
    </row>
    <row r="18" spans="1:15" s="44" customFormat="1" ht="72.75" customHeight="1" x14ac:dyDescent="0.25">
      <c r="A18" s="27" t="s">
        <v>103</v>
      </c>
      <c r="B18" s="18">
        <v>18341624000138</v>
      </c>
      <c r="C18" s="42" t="s">
        <v>104</v>
      </c>
      <c r="D18" s="19" t="s">
        <v>105</v>
      </c>
      <c r="E18" s="42" t="s">
        <v>106</v>
      </c>
      <c r="F18" s="42" t="s">
        <v>20</v>
      </c>
      <c r="G18" s="43" t="s">
        <v>107</v>
      </c>
      <c r="H18" s="42" t="s">
        <v>108</v>
      </c>
      <c r="I18" s="34">
        <v>1733137.82</v>
      </c>
      <c r="J18" s="30">
        <v>44942</v>
      </c>
      <c r="K18" s="30">
        <v>45268</v>
      </c>
      <c r="L18" s="57" t="s">
        <v>64</v>
      </c>
      <c r="M18" s="58"/>
      <c r="N18" s="73">
        <v>0</v>
      </c>
      <c r="O18" s="75" t="s">
        <v>142</v>
      </c>
    </row>
    <row r="19" spans="1:15" s="44" customFormat="1" ht="84.75" customHeight="1" x14ac:dyDescent="0.25">
      <c r="A19" s="27" t="s">
        <v>109</v>
      </c>
      <c r="B19" s="18" t="s">
        <v>110</v>
      </c>
      <c r="C19" s="42" t="s">
        <v>111</v>
      </c>
      <c r="D19" s="19" t="s">
        <v>112</v>
      </c>
      <c r="E19" s="42" t="s">
        <v>113</v>
      </c>
      <c r="F19" s="42" t="s">
        <v>20</v>
      </c>
      <c r="G19" s="43" t="s">
        <v>114</v>
      </c>
      <c r="H19" s="42" t="s">
        <v>115</v>
      </c>
      <c r="I19" s="34">
        <v>6407291.1699999999</v>
      </c>
      <c r="J19" s="31">
        <v>44986</v>
      </c>
      <c r="K19" s="31">
        <v>45321</v>
      </c>
      <c r="L19" s="57" t="s">
        <v>64</v>
      </c>
      <c r="M19" s="58"/>
      <c r="N19" s="73">
        <v>0</v>
      </c>
      <c r="O19" s="75" t="s">
        <v>142</v>
      </c>
    </row>
    <row r="20" spans="1:15" s="44" customFormat="1" ht="63" customHeight="1" x14ac:dyDescent="0.25">
      <c r="A20" s="27" t="s">
        <v>48</v>
      </c>
      <c r="B20" s="18">
        <v>24121687000181</v>
      </c>
      <c r="C20" s="42" t="s">
        <v>116</v>
      </c>
      <c r="D20" s="19" t="s">
        <v>117</v>
      </c>
      <c r="E20" s="42" t="s">
        <v>118</v>
      </c>
      <c r="F20" s="42" t="s">
        <v>20</v>
      </c>
      <c r="G20" s="43" t="s">
        <v>119</v>
      </c>
      <c r="H20" s="46" t="s">
        <v>120</v>
      </c>
      <c r="I20" s="34">
        <v>3534742.06</v>
      </c>
      <c r="J20" s="31">
        <v>44837</v>
      </c>
      <c r="K20" s="31">
        <v>45170</v>
      </c>
      <c r="L20" s="34">
        <v>159297.72</v>
      </c>
      <c r="M20" s="25">
        <f>L20/I20</f>
        <v>4.5066292616553753E-2</v>
      </c>
      <c r="N20" s="73">
        <f t="shared" si="1"/>
        <v>6.506629261655375E-2</v>
      </c>
      <c r="O20" s="75" t="s">
        <v>149</v>
      </c>
    </row>
    <row r="21" spans="1:15" s="44" customFormat="1" ht="63" x14ac:dyDescent="0.25">
      <c r="A21" s="27" t="s">
        <v>121</v>
      </c>
      <c r="B21" s="18" t="s">
        <v>122</v>
      </c>
      <c r="C21" s="42" t="s">
        <v>123</v>
      </c>
      <c r="D21" s="19" t="s">
        <v>124</v>
      </c>
      <c r="E21" s="42" t="s">
        <v>125</v>
      </c>
      <c r="F21" s="42" t="s">
        <v>20</v>
      </c>
      <c r="G21" s="42" t="s">
        <v>126</v>
      </c>
      <c r="H21" s="42" t="s">
        <v>127</v>
      </c>
      <c r="I21" s="34">
        <v>24854764.27</v>
      </c>
      <c r="J21" s="47">
        <v>44802</v>
      </c>
      <c r="K21" s="47">
        <v>45189</v>
      </c>
      <c r="L21" s="34">
        <v>3670202.7299999995</v>
      </c>
      <c r="M21" s="25">
        <f>L21/I21</f>
        <v>0.14766596416406083</v>
      </c>
      <c r="N21" s="73">
        <f t="shared" si="1"/>
        <v>0.16766596416406082</v>
      </c>
      <c r="O21" s="75" t="s">
        <v>90</v>
      </c>
    </row>
    <row r="22" spans="1:15" s="44" customFormat="1" ht="71.25" customHeight="1" thickBot="1" x14ac:dyDescent="0.3">
      <c r="A22" s="48" t="s">
        <v>128</v>
      </c>
      <c r="B22" s="49" t="s">
        <v>129</v>
      </c>
      <c r="C22" s="50" t="s">
        <v>130</v>
      </c>
      <c r="D22" s="51" t="s">
        <v>131</v>
      </c>
      <c r="E22" s="50" t="s">
        <v>132</v>
      </c>
      <c r="F22" s="50" t="s">
        <v>20</v>
      </c>
      <c r="G22" s="52" t="s">
        <v>133</v>
      </c>
      <c r="H22" s="50" t="s">
        <v>134</v>
      </c>
      <c r="I22" s="53">
        <f>27548321.94+5806783.37</f>
        <v>33355105.310000002</v>
      </c>
      <c r="J22" s="54">
        <v>44236</v>
      </c>
      <c r="K22" s="54">
        <v>45208</v>
      </c>
      <c r="L22" s="53">
        <f>937015.84+4021781.22+804722.51+1471485.09+823141.27+497747.84+150986.75+843092.15+1467861.59</f>
        <v>11017834.26</v>
      </c>
      <c r="M22" s="55">
        <f>L22/I22</f>
        <v>0.33031927669245903</v>
      </c>
      <c r="N22" s="73">
        <f t="shared" si="1"/>
        <v>0.35031927669245905</v>
      </c>
      <c r="O22" s="76" t="s">
        <v>135</v>
      </c>
    </row>
    <row r="23" spans="1:15" ht="283.5" hidden="1" x14ac:dyDescent="0.25">
      <c r="A23" s="13"/>
      <c r="B23" s="13"/>
      <c r="C23" s="14" t="s">
        <v>136</v>
      </c>
      <c r="D23" s="13"/>
      <c r="E23" s="13"/>
      <c r="F23" s="13"/>
      <c r="G23" s="14" t="s">
        <v>137</v>
      </c>
      <c r="H23" s="15" t="s">
        <v>138</v>
      </c>
      <c r="I23" s="16"/>
      <c r="J23" s="13"/>
      <c r="K23" s="13"/>
      <c r="L23" s="16"/>
      <c r="M23" s="13"/>
      <c r="N23" s="16"/>
      <c r="O23" s="13"/>
    </row>
    <row r="24" spans="1:15" s="11" customFormat="1" ht="53.25" hidden="1" customHeight="1" x14ac:dyDescent="0.25">
      <c r="A24" s="6"/>
      <c r="B24" s="6"/>
      <c r="C24" s="7" t="s">
        <v>139</v>
      </c>
      <c r="D24" s="6"/>
      <c r="E24" s="6"/>
      <c r="F24" s="6"/>
      <c r="G24" s="8" t="s">
        <v>140</v>
      </c>
      <c r="H24" s="9" t="s">
        <v>141</v>
      </c>
      <c r="I24" s="10"/>
      <c r="J24" s="6"/>
      <c r="K24" s="6"/>
      <c r="L24" s="10"/>
      <c r="M24" s="6"/>
      <c r="N24" s="10"/>
      <c r="O24" s="6"/>
    </row>
  </sheetData>
  <mergeCells count="15">
    <mergeCell ref="L11:M11"/>
    <mergeCell ref="L17:M17"/>
    <mergeCell ref="L18:M18"/>
    <mergeCell ref="L19:M19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conditionalFormatting sqref="G23">
    <cfRule type="expression" dxfId="5" priority="1">
      <formula>#REF!="PROTOCOLO DA SOMAR"</formula>
    </cfRule>
    <cfRule type="expression" dxfId="4" priority="2">
      <formula>#REF!="DIVISÃO CPL"</formula>
    </cfRule>
    <cfRule type="expression" dxfId="3" priority="3">
      <formula>#REF!="DIVISÃO DE EDITAIS"</formula>
    </cfRule>
    <cfRule type="expression" dxfId="2" priority="4">
      <formula>#REF!="SETOR DE PROCESSAMENTO"</formula>
    </cfRule>
    <cfRule type="expression" dxfId="1" priority="5">
      <formula>#REF!="DJUR"</formula>
    </cfRule>
    <cfRule type="expression" dxfId="0" priority="6">
      <formula>#REF!="OBRAS INDIRETAS"</formula>
    </cfRule>
  </conditionalFormatting>
  <pageMargins left="0.23622047244094491" right="0.23622047244094491" top="1.1417322834645669" bottom="0.74803149606299213" header="0.31496062992125984" footer="0.31496062992125984"/>
  <pageSetup paperSize="9" scale="45" fitToWidth="0" fitToHeight="0" orientation="landscape" r:id="rId1"/>
  <headerFooter>
    <oddHeader>&amp;C&amp;G</oddHeader>
  </headerFooter>
  <rowBreaks count="2" manualBreakCount="2">
    <brk id="11" max="14" man="1"/>
    <brk id="22" max="1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SOMAR_DOOI_ABRIL2023</vt:lpstr>
      <vt:lpstr>SOMAR_DOOI_ABRIL2023!Area_de_impressao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Raissa Severo Barroso Guedes</cp:lastModifiedBy>
  <dcterms:created xsi:type="dcterms:W3CDTF">2023-03-20T17:46:07Z</dcterms:created>
  <dcterms:modified xsi:type="dcterms:W3CDTF">2023-06-30T18:59:32Z</dcterms:modified>
</cp:coreProperties>
</file>